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ain\ARRL\Second Century\"/>
    </mc:Choice>
  </mc:AlternateContent>
  <bookViews>
    <workbookView xWindow="0" yWindow="0" windowWidth="21540" windowHeight="96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10" i="1" s="1"/>
  <c r="I11" i="1"/>
  <c r="I12" i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J10" i="1" l="1"/>
  <c r="E11" i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F9" i="1"/>
  <c r="H11" i="1" l="1"/>
  <c r="J11" i="1"/>
  <c r="D10" i="1"/>
  <c r="F10" i="1" s="1"/>
  <c r="H12" i="1" l="1"/>
  <c r="J12" i="1"/>
  <c r="D11" i="1"/>
  <c r="F11" i="1" s="1"/>
  <c r="H13" i="1" l="1"/>
  <c r="J13" i="1" s="1"/>
  <c r="D12" i="1"/>
  <c r="F12" i="1" s="1"/>
  <c r="H14" i="1" l="1"/>
  <c r="J14" i="1"/>
  <c r="D13" i="1"/>
  <c r="F13" i="1" s="1"/>
  <c r="H15" i="1" l="1"/>
  <c r="J15" i="1" s="1"/>
  <c r="D14" i="1"/>
  <c r="F14" i="1" s="1"/>
  <c r="H16" i="1" l="1"/>
  <c r="J16" i="1"/>
  <c r="D15" i="1"/>
  <c r="F15" i="1" s="1"/>
  <c r="H17" i="1" l="1"/>
  <c r="J17" i="1"/>
  <c r="D16" i="1"/>
  <c r="F16" i="1" s="1"/>
  <c r="H18" i="1" l="1"/>
  <c r="J18" i="1" s="1"/>
  <c r="D17" i="1"/>
  <c r="F17" i="1" s="1"/>
  <c r="H19" i="1" l="1"/>
  <c r="J19" i="1" s="1"/>
  <c r="D18" i="1"/>
  <c r="F18" i="1" s="1"/>
  <c r="H20" i="1" l="1"/>
  <c r="J20" i="1"/>
  <c r="D19" i="1"/>
  <c r="F19" i="1" s="1"/>
  <c r="H21" i="1" l="1"/>
  <c r="J21" i="1" s="1"/>
  <c r="D20" i="1"/>
  <c r="F20" i="1" s="1"/>
  <c r="H22" i="1" l="1"/>
  <c r="J22" i="1"/>
  <c r="D21" i="1"/>
  <c r="F21" i="1" s="1"/>
  <c r="H23" i="1" l="1"/>
  <c r="J23" i="1"/>
  <c r="D22" i="1"/>
  <c r="F22" i="1" s="1"/>
  <c r="H24" i="1" l="1"/>
  <c r="J24" i="1"/>
  <c r="D23" i="1"/>
  <c r="F23" i="1" s="1"/>
  <c r="H25" i="1" l="1"/>
  <c r="J25" i="1"/>
  <c r="D24" i="1"/>
  <c r="F24" i="1" s="1"/>
  <c r="H26" i="1" l="1"/>
  <c r="J26" i="1" s="1"/>
  <c r="D25" i="1"/>
  <c r="F25" i="1" s="1"/>
  <c r="H27" i="1" l="1"/>
  <c r="J27" i="1"/>
  <c r="D26" i="1"/>
  <c r="F26" i="1" s="1"/>
  <c r="H28" i="1" l="1"/>
  <c r="J28" i="1"/>
  <c r="D27" i="1"/>
  <c r="F27" i="1" s="1"/>
  <c r="H29" i="1" l="1"/>
  <c r="J29" i="1" s="1"/>
  <c r="D28" i="1"/>
  <c r="F28" i="1" s="1"/>
  <c r="D29" i="1" s="1"/>
  <c r="F29" i="1" s="1"/>
  <c r="D30" i="1" s="1"/>
  <c r="F30" i="1" s="1"/>
  <c r="D31" i="1" s="1"/>
  <c r="F31" i="1" s="1"/>
  <c r="D32" i="1" s="1"/>
  <c r="F32" i="1" s="1"/>
  <c r="D33" i="1" s="1"/>
  <c r="F33" i="1" s="1"/>
  <c r="H30" i="1" l="1"/>
  <c r="J30" i="1" s="1"/>
  <c r="H31" i="1" l="1"/>
  <c r="J31" i="1"/>
  <c r="H32" i="1" l="1"/>
  <c r="J32" i="1"/>
  <c r="H33" i="1" l="1"/>
  <c r="J33" i="1" s="1"/>
  <c r="H34" i="1" l="1"/>
  <c r="J34" i="1" s="1"/>
  <c r="H35" i="1" l="1"/>
  <c r="J35" i="1" s="1"/>
  <c r="H36" i="1" l="1"/>
  <c r="J36" i="1" s="1"/>
  <c r="H37" i="1" l="1"/>
  <c r="J37" i="1" s="1"/>
  <c r="H38" i="1" l="1"/>
  <c r="J38" i="1" s="1"/>
</calcChain>
</file>

<file path=xl/sharedStrings.xml><?xml version="1.0" encoding="utf-8"?>
<sst xmlns="http://schemas.openxmlformats.org/spreadsheetml/2006/main" count="13" uniqueCount="10">
  <si>
    <t>Assumed earnings rate</t>
  </si>
  <si>
    <t>Assumed inflation rate</t>
  </si>
  <si>
    <t>Net</t>
  </si>
  <si>
    <t>ARRL</t>
  </si>
  <si>
    <t xml:space="preserve">Proforma cashflow from proposed Sergi gift </t>
  </si>
  <si>
    <t>Year</t>
  </si>
  <si>
    <t>Inflows</t>
  </si>
  <si>
    <t>Outflows</t>
  </si>
  <si>
    <t>25 year term</t>
  </si>
  <si>
    <t>30 year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</si>
</sst>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37" fontId="0" fillId="0" borderId="0" xfId="0" applyNumberFormat="1"/>
    <xf numFmtId="38" fontId="0" fillId="0" borderId="0" xfId="0" applyNumberFormat="1"/>
    <xf numFmtId="0" fontId="0" fillId="0" borderId="1" xfId="0" applyBorder="1" applyAlignment="1">
      <alignment horizontal="center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E1" sqref="E1"/>
    </sheetView>
  </sheetViews>
  <sheetFormatPr defaultRowHeight="15" x14ac:dyDescent="0.25"/>
  <cols>
    <col min="1" max="1" width="27.28515625" customWidth="1"/>
    <col min="2" max="2" width="7.5703125" customWidth="1"/>
    <col min="3" max="3" width="6.5703125" customWidth="1"/>
    <col min="4" max="6" width="10.7109375" customWidth="1"/>
    <col min="7" max="7" width="4.28515625" customWidth="1"/>
    <col min="8" max="10" width="10.7109375" customWidth="1"/>
  </cols>
  <sheetData>
    <row r="1" spans="1:10" x14ac:dyDescent="0.25">
      <c r="A1" t="s">
        <v>3</v>
      </c>
    </row>
    <row r="2" spans="1:10" x14ac:dyDescent="0.25">
      <c r="A2" t="s">
        <v>4</v>
      </c>
    </row>
    <row r="4" spans="1:10" x14ac:dyDescent="0.25">
      <c r="A4" t="s">
        <v>0</v>
      </c>
      <c r="B4" s="1">
        <v>0.06</v>
      </c>
    </row>
    <row r="5" spans="1:10" x14ac:dyDescent="0.25">
      <c r="A5" t="s">
        <v>1</v>
      </c>
      <c r="B5" s="1">
        <v>0.03</v>
      </c>
    </row>
    <row r="6" spans="1:10" x14ac:dyDescent="0.25">
      <c r="B6" s="1"/>
    </row>
    <row r="7" spans="1:10" x14ac:dyDescent="0.25">
      <c r="B7" s="2" t="s">
        <v>5</v>
      </c>
      <c r="D7" s="5" t="s">
        <v>8</v>
      </c>
      <c r="E7" s="5"/>
      <c r="F7" s="5"/>
      <c r="G7" s="2"/>
      <c r="H7" s="5" t="s">
        <v>9</v>
      </c>
      <c r="I7" s="5"/>
      <c r="J7" s="5"/>
    </row>
    <row r="8" spans="1:10" x14ac:dyDescent="0.25">
      <c r="C8" s="2"/>
      <c r="D8" s="2" t="s">
        <v>6</v>
      </c>
      <c r="E8" s="2" t="s">
        <v>7</v>
      </c>
      <c r="F8" s="2" t="s">
        <v>2</v>
      </c>
      <c r="G8" s="2"/>
      <c r="H8" s="2" t="s">
        <v>6</v>
      </c>
      <c r="I8" s="2" t="s">
        <v>7</v>
      </c>
      <c r="J8" s="2" t="s">
        <v>2</v>
      </c>
    </row>
    <row r="9" spans="1:10" x14ac:dyDescent="0.25">
      <c r="B9">
        <v>1</v>
      </c>
      <c r="C9" s="3"/>
      <c r="D9" s="3">
        <v>250000</v>
      </c>
      <c r="E9" s="3">
        <v>-100000</v>
      </c>
      <c r="F9" s="3">
        <f>+D9+E9</f>
        <v>150000</v>
      </c>
      <c r="G9" s="3"/>
      <c r="H9" s="3">
        <v>250000</v>
      </c>
      <c r="I9" s="3">
        <v>-100000</v>
      </c>
      <c r="J9" s="3">
        <f>+H9+I9</f>
        <v>150000</v>
      </c>
    </row>
    <row r="10" spans="1:10" x14ac:dyDescent="0.25">
      <c r="B10">
        <v>2</v>
      </c>
      <c r="C10" s="3"/>
      <c r="D10" s="3">
        <f>125000+(F9*$B$4)</f>
        <v>134000</v>
      </c>
      <c r="E10" s="3">
        <v>-46000</v>
      </c>
      <c r="F10" s="3">
        <f>+F9+D10+E10</f>
        <v>238000</v>
      </c>
      <c r="G10" s="3"/>
      <c r="H10" s="3">
        <f>125000+(J9*$B$4)</f>
        <v>134000</v>
      </c>
      <c r="I10" s="3">
        <v>-41500</v>
      </c>
      <c r="J10" s="3">
        <f>+J9+H10+I10</f>
        <v>242500</v>
      </c>
    </row>
    <row r="11" spans="1:10" x14ac:dyDescent="0.25">
      <c r="B11">
        <v>3</v>
      </c>
      <c r="C11" s="3"/>
      <c r="D11" s="3">
        <f t="shared" ref="D11:D15" si="0">125000+(F10*$B$4)</f>
        <v>139280</v>
      </c>
      <c r="E11" s="3">
        <f>+E10*(1+$B$5)</f>
        <v>-47380</v>
      </c>
      <c r="F11" s="3">
        <f>+F10+D11+E11</f>
        <v>329900</v>
      </c>
      <c r="G11" s="3"/>
      <c r="H11" s="3">
        <f t="shared" ref="H11:H12" si="1">125000+(J10*$B$4)</f>
        <v>139550</v>
      </c>
      <c r="I11" s="3">
        <f>+I10*(1+$B$5)</f>
        <v>-42745</v>
      </c>
      <c r="J11" s="3">
        <f>+J10+H11+I11</f>
        <v>339305</v>
      </c>
    </row>
    <row r="12" spans="1:10" x14ac:dyDescent="0.25">
      <c r="B12">
        <v>4</v>
      </c>
      <c r="C12" s="3"/>
      <c r="D12" s="3">
        <f t="shared" si="0"/>
        <v>144794</v>
      </c>
      <c r="E12" s="3">
        <f t="shared" ref="E12:E28" si="2">+E11*(1+$B$5)</f>
        <v>-48801.4</v>
      </c>
      <c r="F12" s="3">
        <f t="shared" ref="F12:F28" si="3">+F11+D12+E12</f>
        <v>425892.6</v>
      </c>
      <c r="G12" s="3"/>
      <c r="H12" s="3">
        <f t="shared" si="1"/>
        <v>145358.29999999999</v>
      </c>
      <c r="I12" s="3">
        <f t="shared" ref="I12:I33" si="4">+I11*(1+$B$5)</f>
        <v>-44027.35</v>
      </c>
      <c r="J12" s="3">
        <f t="shared" ref="J12:J33" si="5">+J11+H12+I12</f>
        <v>440635.95</v>
      </c>
    </row>
    <row r="13" spans="1:10" x14ac:dyDescent="0.25">
      <c r="B13">
        <v>5</v>
      </c>
      <c r="C13" s="3"/>
      <c r="D13" s="3">
        <f t="shared" si="0"/>
        <v>150553.55599999998</v>
      </c>
      <c r="E13" s="3">
        <f t="shared" si="2"/>
        <v>-50265.442000000003</v>
      </c>
      <c r="F13" s="3">
        <f t="shared" si="3"/>
        <v>526180.71399999992</v>
      </c>
      <c r="G13" s="3"/>
      <c r="H13" s="3">
        <f>125000+(J12*$B$4)+250000</f>
        <v>401438.15700000001</v>
      </c>
      <c r="I13" s="3">
        <f t="shared" si="4"/>
        <v>-45348.1705</v>
      </c>
      <c r="J13" s="3">
        <f t="shared" si="5"/>
        <v>796725.93650000007</v>
      </c>
    </row>
    <row r="14" spans="1:10" x14ac:dyDescent="0.25">
      <c r="B14">
        <v>6</v>
      </c>
      <c r="C14" s="3"/>
      <c r="D14" s="3">
        <f t="shared" si="0"/>
        <v>156570.84284</v>
      </c>
      <c r="E14" s="3">
        <f t="shared" si="2"/>
        <v>-51773.405260000007</v>
      </c>
      <c r="F14" s="3">
        <f t="shared" si="3"/>
        <v>630978.15157999995</v>
      </c>
      <c r="G14" s="3"/>
      <c r="H14" s="3">
        <f>+(J13*$B$4)</f>
        <v>47803.556190000003</v>
      </c>
      <c r="I14" s="3">
        <f t="shared" si="4"/>
        <v>-46708.615615000002</v>
      </c>
      <c r="J14" s="3">
        <f t="shared" si="5"/>
        <v>797820.87707500008</v>
      </c>
    </row>
    <row r="15" spans="1:10" x14ac:dyDescent="0.25">
      <c r="B15">
        <v>7</v>
      </c>
      <c r="C15" s="3"/>
      <c r="D15" s="3">
        <f t="shared" si="0"/>
        <v>162858.68909479998</v>
      </c>
      <c r="E15" s="3">
        <f t="shared" si="2"/>
        <v>-53326.607417800005</v>
      </c>
      <c r="F15" s="3">
        <f t="shared" si="3"/>
        <v>740510.23325699987</v>
      </c>
      <c r="G15" s="3"/>
      <c r="H15" s="3">
        <f>+(J14*$B$4)</f>
        <v>47869.252624500004</v>
      </c>
      <c r="I15" s="3">
        <f t="shared" si="4"/>
        <v>-48109.874083450006</v>
      </c>
      <c r="J15" s="3">
        <f t="shared" si="5"/>
        <v>797580.25561604998</v>
      </c>
    </row>
    <row r="16" spans="1:10" x14ac:dyDescent="0.25">
      <c r="B16">
        <v>8</v>
      </c>
      <c r="C16" s="3"/>
      <c r="D16" s="3">
        <f>+(F15*$B$4)</f>
        <v>44430.61399541999</v>
      </c>
      <c r="E16" s="3">
        <f t="shared" si="2"/>
        <v>-54926.405640334007</v>
      </c>
      <c r="F16" s="3">
        <f t="shared" si="3"/>
        <v>730014.44161208591</v>
      </c>
      <c r="G16" s="3"/>
      <c r="H16" s="3">
        <f>+(J15*$B$4)</f>
        <v>47854.815336962994</v>
      </c>
      <c r="I16" s="3">
        <f t="shared" si="4"/>
        <v>-49553.170305953507</v>
      </c>
      <c r="J16" s="3">
        <f t="shared" si="5"/>
        <v>795881.90064705955</v>
      </c>
    </row>
    <row r="17" spans="2:10" x14ac:dyDescent="0.25">
      <c r="B17">
        <v>9</v>
      </c>
      <c r="C17" s="3"/>
      <c r="D17" s="3">
        <f t="shared" ref="D17:D28" si="6">+(F16*$B$4)</f>
        <v>43800.866496725153</v>
      </c>
      <c r="E17" s="3">
        <f t="shared" si="2"/>
        <v>-56574.197809544028</v>
      </c>
      <c r="F17" s="3">
        <f t="shared" si="3"/>
        <v>717241.11029926699</v>
      </c>
      <c r="G17" s="3"/>
      <c r="H17" s="3">
        <f t="shared" ref="H17:H33" si="7">+(J16*$B$4)</f>
        <v>47752.914038823568</v>
      </c>
      <c r="I17" s="3">
        <f t="shared" si="4"/>
        <v>-51039.765415132111</v>
      </c>
      <c r="J17" s="3">
        <f t="shared" si="5"/>
        <v>792595.04927075095</v>
      </c>
    </row>
    <row r="18" spans="2:10" x14ac:dyDescent="0.25">
      <c r="B18">
        <v>10</v>
      </c>
      <c r="C18" s="3"/>
      <c r="D18" s="3">
        <f t="shared" si="6"/>
        <v>43034.466617956015</v>
      </c>
      <c r="E18" s="3">
        <f t="shared" si="2"/>
        <v>-58271.423743830353</v>
      </c>
      <c r="F18" s="3">
        <f t="shared" si="3"/>
        <v>702004.15317339264</v>
      </c>
      <c r="G18" s="3"/>
      <c r="H18" s="3">
        <f t="shared" si="7"/>
        <v>47555.702956245055</v>
      </c>
      <c r="I18" s="3">
        <f t="shared" si="4"/>
        <v>-52570.958377586074</v>
      </c>
      <c r="J18" s="3">
        <f t="shared" si="5"/>
        <v>787579.79384940991</v>
      </c>
    </row>
    <row r="19" spans="2:10" x14ac:dyDescent="0.25">
      <c r="B19">
        <v>11</v>
      </c>
      <c r="C19" s="3"/>
      <c r="D19" s="3">
        <f t="shared" si="6"/>
        <v>42120.249190403556</v>
      </c>
      <c r="E19" s="3">
        <f t="shared" si="2"/>
        <v>-60019.566456145265</v>
      </c>
      <c r="F19" s="3">
        <f t="shared" si="3"/>
        <v>684104.835907651</v>
      </c>
      <c r="G19" s="3"/>
      <c r="H19" s="3">
        <f t="shared" si="7"/>
        <v>47254.787630964594</v>
      </c>
      <c r="I19" s="3">
        <f t="shared" si="4"/>
        <v>-54148.087128913656</v>
      </c>
      <c r="J19" s="3">
        <f t="shared" si="5"/>
        <v>780686.49435146095</v>
      </c>
    </row>
    <row r="20" spans="2:10" x14ac:dyDescent="0.25">
      <c r="B20">
        <v>12</v>
      </c>
      <c r="C20" s="3"/>
      <c r="D20" s="3">
        <f t="shared" si="6"/>
        <v>41046.290154459057</v>
      </c>
      <c r="E20" s="3">
        <f t="shared" si="2"/>
        <v>-61820.153449829624</v>
      </c>
      <c r="F20" s="3">
        <f t="shared" si="3"/>
        <v>663330.9726122804</v>
      </c>
      <c r="G20" s="3"/>
      <c r="H20" s="3">
        <f t="shared" si="7"/>
        <v>46841.189661087657</v>
      </c>
      <c r="I20" s="3">
        <f t="shared" si="4"/>
        <v>-55772.529742781066</v>
      </c>
      <c r="J20" s="3">
        <f t="shared" si="5"/>
        <v>771755.15426976758</v>
      </c>
    </row>
    <row r="21" spans="2:10" x14ac:dyDescent="0.25">
      <c r="B21">
        <v>13</v>
      </c>
      <c r="C21" s="3"/>
      <c r="D21" s="3">
        <f t="shared" si="6"/>
        <v>39799.858356736826</v>
      </c>
      <c r="E21" s="3">
        <f t="shared" si="2"/>
        <v>-63674.758053324513</v>
      </c>
      <c r="F21" s="3">
        <f t="shared" si="3"/>
        <v>639456.0729156927</v>
      </c>
      <c r="G21" s="3"/>
      <c r="H21" s="3">
        <f t="shared" si="7"/>
        <v>46305.309256186054</v>
      </c>
      <c r="I21" s="3">
        <f t="shared" si="4"/>
        <v>-57445.7056350645</v>
      </c>
      <c r="J21" s="3">
        <f t="shared" si="5"/>
        <v>760614.75789088907</v>
      </c>
    </row>
    <row r="22" spans="2:10" x14ac:dyDescent="0.25">
      <c r="B22">
        <v>14</v>
      </c>
      <c r="C22" s="3"/>
      <c r="D22" s="3">
        <f t="shared" si="6"/>
        <v>38367.364374941557</v>
      </c>
      <c r="E22" s="3">
        <f t="shared" si="2"/>
        <v>-65585.000794924243</v>
      </c>
      <c r="F22" s="3">
        <f t="shared" si="3"/>
        <v>612238.43649571005</v>
      </c>
      <c r="G22" s="3"/>
      <c r="H22" s="3">
        <f t="shared" si="7"/>
        <v>45636.885473453345</v>
      </c>
      <c r="I22" s="3">
        <f t="shared" si="4"/>
        <v>-59169.076804116434</v>
      </c>
      <c r="J22" s="3">
        <f t="shared" si="5"/>
        <v>747082.56656022591</v>
      </c>
    </row>
    <row r="23" spans="2:10" x14ac:dyDescent="0.25">
      <c r="B23">
        <v>15</v>
      </c>
      <c r="C23" s="3"/>
      <c r="D23" s="3">
        <f t="shared" si="6"/>
        <v>36734.306189742601</v>
      </c>
      <c r="E23" s="3">
        <f t="shared" si="2"/>
        <v>-67552.550818771968</v>
      </c>
      <c r="F23" s="3">
        <f t="shared" si="3"/>
        <v>581420.19186668075</v>
      </c>
      <c r="G23" s="3"/>
      <c r="H23" s="3">
        <f t="shared" si="7"/>
        <v>44824.953993613555</v>
      </c>
      <c r="I23" s="3">
        <f t="shared" si="4"/>
        <v>-60944.14910823993</v>
      </c>
      <c r="J23" s="3">
        <f t="shared" si="5"/>
        <v>730963.37144559959</v>
      </c>
    </row>
    <row r="24" spans="2:10" x14ac:dyDescent="0.25">
      <c r="B24">
        <v>16</v>
      </c>
      <c r="C24" s="3"/>
      <c r="D24" s="3">
        <f t="shared" si="6"/>
        <v>34885.211512000846</v>
      </c>
      <c r="E24" s="3">
        <f t="shared" si="2"/>
        <v>-69579.127343335131</v>
      </c>
      <c r="F24" s="3">
        <f t="shared" si="3"/>
        <v>546726.27603534656</v>
      </c>
      <c r="G24" s="3"/>
      <c r="H24" s="3">
        <f t="shared" si="7"/>
        <v>43857.802286735976</v>
      </c>
      <c r="I24" s="3">
        <f t="shared" si="4"/>
        <v>-62772.473581487131</v>
      </c>
      <c r="J24" s="3">
        <f t="shared" si="5"/>
        <v>712048.70015084848</v>
      </c>
    </row>
    <row r="25" spans="2:10" x14ac:dyDescent="0.25">
      <c r="B25">
        <v>17</v>
      </c>
      <c r="C25" s="3"/>
      <c r="D25" s="3">
        <f t="shared" si="6"/>
        <v>32803.57656212079</v>
      </c>
      <c r="E25" s="3">
        <f t="shared" si="2"/>
        <v>-71666.501163635185</v>
      </c>
      <c r="F25" s="3">
        <f t="shared" si="3"/>
        <v>507863.3514338322</v>
      </c>
      <c r="G25" s="3"/>
      <c r="H25" s="3">
        <f t="shared" si="7"/>
        <v>42722.922009050904</v>
      </c>
      <c r="I25" s="3">
        <f t="shared" si="4"/>
        <v>-64655.647788931747</v>
      </c>
      <c r="J25" s="3">
        <f t="shared" si="5"/>
        <v>690115.97437096771</v>
      </c>
    </row>
    <row r="26" spans="2:10" x14ac:dyDescent="0.25">
      <c r="B26">
        <v>18</v>
      </c>
      <c r="C26" s="3"/>
      <c r="D26" s="3">
        <f t="shared" si="6"/>
        <v>30471.801086029929</v>
      </c>
      <c r="E26" s="3">
        <f t="shared" si="2"/>
        <v>-73816.496198544235</v>
      </c>
      <c r="F26" s="3">
        <f t="shared" si="3"/>
        <v>464518.65632131795</v>
      </c>
      <c r="G26" s="3"/>
      <c r="H26" s="3">
        <f t="shared" si="7"/>
        <v>41406.958462258059</v>
      </c>
      <c r="I26" s="3">
        <f t="shared" si="4"/>
        <v>-66595.317222599697</v>
      </c>
      <c r="J26" s="3">
        <f t="shared" si="5"/>
        <v>664927.61561062606</v>
      </c>
    </row>
    <row r="27" spans="2:10" x14ac:dyDescent="0.25">
      <c r="B27">
        <v>19</v>
      </c>
      <c r="C27" s="3"/>
      <c r="D27" s="3">
        <f t="shared" si="6"/>
        <v>27871.119379279076</v>
      </c>
      <c r="E27" s="3">
        <f t="shared" si="2"/>
        <v>-76030.991084500565</v>
      </c>
      <c r="F27" s="3">
        <f t="shared" si="3"/>
        <v>416358.78461609647</v>
      </c>
      <c r="G27" s="3"/>
      <c r="H27" s="3">
        <f t="shared" si="7"/>
        <v>39895.656936637562</v>
      </c>
      <c r="I27" s="3">
        <f t="shared" si="4"/>
        <v>-68593.176739277696</v>
      </c>
      <c r="J27" s="3">
        <f t="shared" si="5"/>
        <v>636230.09580798598</v>
      </c>
    </row>
    <row r="28" spans="2:10" x14ac:dyDescent="0.25">
      <c r="B28">
        <v>20</v>
      </c>
      <c r="C28" s="3"/>
      <c r="D28" s="3">
        <f t="shared" si="6"/>
        <v>24981.527076965787</v>
      </c>
      <c r="E28" s="3">
        <f t="shared" si="2"/>
        <v>-78311.920817035585</v>
      </c>
      <c r="F28" s="3">
        <f t="shared" si="3"/>
        <v>363028.39087602665</v>
      </c>
      <c r="G28" s="3"/>
      <c r="H28" s="3">
        <f t="shared" si="7"/>
        <v>38173.805748479157</v>
      </c>
      <c r="I28" s="3">
        <f t="shared" si="4"/>
        <v>-70650.972041456029</v>
      </c>
      <c r="J28" s="3">
        <f t="shared" si="5"/>
        <v>603752.92951500916</v>
      </c>
    </row>
    <row r="29" spans="2:10" x14ac:dyDescent="0.25">
      <c r="B29">
        <v>21</v>
      </c>
      <c r="C29" s="3"/>
      <c r="D29" s="3">
        <f t="shared" ref="D29:D33" si="8">+(F28*$B$4)</f>
        <v>21781.703452561596</v>
      </c>
      <c r="E29" s="3">
        <f t="shared" ref="E29:E33" si="9">+E28*(1+$B$5)</f>
        <v>-80661.278441546659</v>
      </c>
      <c r="F29" s="3">
        <f t="shared" ref="F29:F33" si="10">+F28+D29+E29</f>
        <v>304148.81588704156</v>
      </c>
      <c r="G29" s="3"/>
      <c r="H29" s="3">
        <f t="shared" si="7"/>
        <v>36225.175770900547</v>
      </c>
      <c r="I29" s="3">
        <f t="shared" si="4"/>
        <v>-72770.501202699714</v>
      </c>
      <c r="J29" s="3">
        <f t="shared" si="5"/>
        <v>567207.60408321</v>
      </c>
    </row>
    <row r="30" spans="2:10" x14ac:dyDescent="0.25">
      <c r="B30">
        <v>22</v>
      </c>
      <c r="C30" s="3"/>
      <c r="D30" s="3">
        <f t="shared" si="8"/>
        <v>18248.928953222494</v>
      </c>
      <c r="E30" s="3">
        <f t="shared" si="9"/>
        <v>-83081.116794793066</v>
      </c>
      <c r="F30" s="3">
        <f t="shared" si="10"/>
        <v>239316.62804547104</v>
      </c>
      <c r="G30" s="3"/>
      <c r="H30" s="3">
        <f t="shared" si="7"/>
        <v>34032.456244992602</v>
      </c>
      <c r="I30" s="3">
        <f t="shared" si="4"/>
        <v>-74953.616238780713</v>
      </c>
      <c r="J30" s="3">
        <f t="shared" si="5"/>
        <v>526286.44408942189</v>
      </c>
    </row>
    <row r="31" spans="2:10" x14ac:dyDescent="0.25">
      <c r="B31">
        <v>23</v>
      </c>
      <c r="C31" s="3"/>
      <c r="D31" s="3">
        <f t="shared" si="8"/>
        <v>14358.997682728261</v>
      </c>
      <c r="E31" s="3">
        <f t="shared" si="9"/>
        <v>-85573.550298636867</v>
      </c>
      <c r="F31" s="3">
        <f t="shared" si="10"/>
        <v>168102.07542956242</v>
      </c>
      <c r="G31" s="3"/>
      <c r="H31" s="3">
        <f t="shared" si="7"/>
        <v>31577.186645365313</v>
      </c>
      <c r="I31" s="3">
        <f t="shared" si="4"/>
        <v>-77202.224725944136</v>
      </c>
      <c r="J31" s="3">
        <f t="shared" si="5"/>
        <v>480661.4060088431</v>
      </c>
    </row>
    <row r="32" spans="2:10" x14ac:dyDescent="0.25">
      <c r="B32">
        <v>24</v>
      </c>
      <c r="C32" s="3"/>
      <c r="D32" s="3">
        <f t="shared" si="8"/>
        <v>10086.124525773745</v>
      </c>
      <c r="E32" s="3">
        <f t="shared" si="9"/>
        <v>-88140.756807595972</v>
      </c>
      <c r="F32" s="3">
        <f t="shared" si="10"/>
        <v>90047.443147740196</v>
      </c>
      <c r="G32" s="3"/>
      <c r="H32" s="3">
        <f t="shared" si="7"/>
        <v>28839.684360530584</v>
      </c>
      <c r="I32" s="3">
        <f t="shared" si="4"/>
        <v>-79518.291467722462</v>
      </c>
      <c r="J32" s="3">
        <f t="shared" si="5"/>
        <v>429982.79890165123</v>
      </c>
    </row>
    <row r="33" spans="2:10" x14ac:dyDescent="0.25">
      <c r="B33">
        <v>25</v>
      </c>
      <c r="C33" s="3"/>
      <c r="D33" s="3">
        <f t="shared" si="8"/>
        <v>5402.8465888644114</v>
      </c>
      <c r="E33" s="3">
        <f t="shared" si="9"/>
        <v>-90784.979511823854</v>
      </c>
      <c r="F33" s="3">
        <f t="shared" si="10"/>
        <v>4665.3102247807547</v>
      </c>
      <c r="G33" s="3"/>
      <c r="H33" s="3">
        <f t="shared" si="7"/>
        <v>25798.967934099073</v>
      </c>
      <c r="I33" s="3">
        <f t="shared" si="4"/>
        <v>-81903.840211754141</v>
      </c>
      <c r="J33" s="3">
        <f t="shared" si="5"/>
        <v>373877.92662399617</v>
      </c>
    </row>
    <row r="34" spans="2:10" x14ac:dyDescent="0.25">
      <c r="B34">
        <v>26</v>
      </c>
      <c r="C34" s="3"/>
      <c r="D34" s="3"/>
      <c r="E34" s="3"/>
      <c r="F34" s="3"/>
      <c r="G34" s="3"/>
      <c r="H34" s="3">
        <f t="shared" ref="H34:H38" si="11">+(J33*$B$4)</f>
        <v>22432.675597439771</v>
      </c>
      <c r="I34" s="3">
        <f t="shared" ref="I34:I38" si="12">+I33*(1+$B$5)</f>
        <v>-84360.955418106765</v>
      </c>
      <c r="J34" s="3">
        <f t="shared" ref="J34:J38" si="13">+J33+H34+I34</f>
        <v>311949.64680332917</v>
      </c>
    </row>
    <row r="35" spans="2:10" x14ac:dyDescent="0.25">
      <c r="B35">
        <v>27</v>
      </c>
      <c r="C35" s="3"/>
      <c r="D35" s="3"/>
      <c r="E35" s="3"/>
      <c r="F35" s="3"/>
      <c r="G35" s="3"/>
      <c r="H35" s="3">
        <f t="shared" si="11"/>
        <v>18716.97880819975</v>
      </c>
      <c r="I35" s="3">
        <f t="shared" si="12"/>
        <v>-86891.784080649973</v>
      </c>
      <c r="J35" s="3">
        <f t="shared" si="13"/>
        <v>243774.84153087897</v>
      </c>
    </row>
    <row r="36" spans="2:10" x14ac:dyDescent="0.25">
      <c r="B36">
        <v>28</v>
      </c>
      <c r="C36" s="3"/>
      <c r="D36" s="3"/>
      <c r="E36" s="3"/>
      <c r="F36" s="3"/>
      <c r="G36" s="3"/>
      <c r="H36" s="3">
        <f t="shared" si="11"/>
        <v>14626.490491852737</v>
      </c>
      <c r="I36" s="3">
        <f t="shared" si="12"/>
        <v>-89498.537603069475</v>
      </c>
      <c r="J36" s="3">
        <f t="shared" si="13"/>
        <v>168902.79441966224</v>
      </c>
    </row>
    <row r="37" spans="2:10" x14ac:dyDescent="0.25">
      <c r="B37">
        <v>29</v>
      </c>
      <c r="C37" s="3"/>
      <c r="D37" s="3"/>
      <c r="E37" s="3"/>
      <c r="F37" s="3"/>
      <c r="G37" s="3"/>
      <c r="H37" s="3">
        <f t="shared" si="11"/>
        <v>10134.167665179733</v>
      </c>
      <c r="I37" s="3">
        <f t="shared" si="12"/>
        <v>-92183.493731161565</v>
      </c>
      <c r="J37" s="3">
        <f t="shared" si="13"/>
        <v>86853.468353680408</v>
      </c>
    </row>
    <row r="38" spans="2:10" x14ac:dyDescent="0.25">
      <c r="B38">
        <v>30</v>
      </c>
      <c r="C38" s="3"/>
      <c r="D38" s="3"/>
      <c r="E38" s="3"/>
      <c r="F38" s="3"/>
      <c r="G38" s="3"/>
      <c r="H38" s="3">
        <f t="shared" si="11"/>
        <v>5211.2081012208246</v>
      </c>
      <c r="I38" s="3">
        <f t="shared" si="12"/>
        <v>-94948.998543096415</v>
      </c>
      <c r="J38" s="3">
        <f t="shared" si="13"/>
        <v>-2884.3220881951856</v>
      </c>
    </row>
    <row r="41" spans="2:10" x14ac:dyDescent="0.25">
      <c r="E41" s="4"/>
      <c r="I41" s="4"/>
    </row>
    <row r="46" spans="2:10" x14ac:dyDescent="0.25">
      <c r="E46" s="6"/>
    </row>
  </sheetData>
  <mergeCells count="2">
    <mergeCell ref="D7:F7"/>
    <mergeCell ref="H7:J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East Carolina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RNiswander</dc:creator>
  <cp:lastModifiedBy>RNiswander</cp:lastModifiedBy>
  <dcterms:created xsi:type="dcterms:W3CDTF">2014-05-02T16:03:26Z</dcterms:created>
  <dcterms:modified xsi:type="dcterms:W3CDTF">2014-05-31T19:28:48Z</dcterms:modified>
</cp:coreProperties>
</file>