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ain\ARRL\financial-analysis-docs\"/>
    </mc:Choice>
  </mc:AlternateContent>
  <bookViews>
    <workbookView xWindow="0" yWindow="0" windowWidth="18090" windowHeight="12555"/>
  </bookViews>
  <sheets>
    <sheet name="Sheet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2" l="1"/>
  <c r="K10" i="2"/>
  <c r="K11" i="2"/>
  <c r="K12" i="2"/>
  <c r="K13" i="2"/>
  <c r="K14" i="2"/>
  <c r="K15" i="2"/>
  <c r="K16" i="2"/>
  <c r="K17" i="2"/>
  <c r="K18" i="2"/>
  <c r="K19" i="2"/>
  <c r="K20" i="2"/>
  <c r="K8" i="2"/>
  <c r="E62" i="2"/>
  <c r="E61" i="2"/>
  <c r="E60" i="2"/>
  <c r="E59" i="2"/>
  <c r="E58" i="2"/>
  <c r="E57" i="2"/>
  <c r="G56" i="2"/>
  <c r="E56" i="2"/>
  <c r="E55" i="2"/>
  <c r="E54" i="2"/>
  <c r="E53" i="2"/>
  <c r="G52" i="2"/>
  <c r="E52" i="2"/>
  <c r="E51" i="2"/>
  <c r="E50" i="2"/>
  <c r="G42" i="2"/>
  <c r="F42" i="2"/>
  <c r="E42" i="2"/>
  <c r="D42" i="2"/>
  <c r="C42" i="2"/>
  <c r="G41" i="2"/>
  <c r="F41" i="2"/>
  <c r="E41" i="2"/>
  <c r="D41" i="2"/>
  <c r="C41" i="2"/>
  <c r="H40" i="2"/>
  <c r="I40" i="2" s="1"/>
  <c r="G40" i="2"/>
  <c r="F40" i="2"/>
  <c r="E40" i="2"/>
  <c r="D40" i="2"/>
  <c r="C40" i="2"/>
  <c r="G39" i="2"/>
  <c r="I39" i="2" s="1"/>
  <c r="F39" i="2"/>
  <c r="E39" i="2"/>
  <c r="D39" i="2"/>
  <c r="C39" i="2"/>
  <c r="H38" i="2"/>
  <c r="G38" i="2"/>
  <c r="F38" i="2"/>
  <c r="I38" i="2" s="1"/>
  <c r="E38" i="2"/>
  <c r="D38" i="2"/>
  <c r="C38" i="2"/>
  <c r="G37" i="2"/>
  <c r="F37" i="2"/>
  <c r="E37" i="2"/>
  <c r="D37" i="2"/>
  <c r="C37" i="2"/>
  <c r="G36" i="2"/>
  <c r="F36" i="2"/>
  <c r="E36" i="2"/>
  <c r="D36" i="2"/>
  <c r="C36" i="2"/>
  <c r="G35" i="2"/>
  <c r="F35" i="2"/>
  <c r="E35" i="2"/>
  <c r="D35" i="2"/>
  <c r="C35" i="2"/>
  <c r="I35" i="2" s="1"/>
  <c r="G34" i="2"/>
  <c r="F34" i="2"/>
  <c r="E34" i="2"/>
  <c r="D34" i="2"/>
  <c r="C34" i="2"/>
  <c r="G33" i="2"/>
  <c r="F33" i="2"/>
  <c r="E33" i="2"/>
  <c r="D33" i="2"/>
  <c r="C33" i="2"/>
  <c r="H32" i="2"/>
  <c r="I32" i="2" s="1"/>
  <c r="G32" i="2"/>
  <c r="F32" i="2"/>
  <c r="E32" i="2"/>
  <c r="D32" i="2"/>
  <c r="C32" i="2"/>
  <c r="G31" i="2"/>
  <c r="I31" i="2" s="1"/>
  <c r="F31" i="2"/>
  <c r="E31" i="2"/>
  <c r="D31" i="2"/>
  <c r="C31" i="2"/>
  <c r="H30" i="2"/>
  <c r="G30" i="2"/>
  <c r="F30" i="2"/>
  <c r="I30" i="2" s="1"/>
  <c r="E30" i="2"/>
  <c r="D30" i="2"/>
  <c r="C30" i="2"/>
  <c r="P23" i="2"/>
  <c r="P24" i="2" s="1"/>
  <c r="I23" i="2"/>
  <c r="I24" i="2" s="1"/>
  <c r="G23" i="2"/>
  <c r="G24" i="2" s="1"/>
  <c r="F23" i="2"/>
  <c r="F24" i="2" s="1"/>
  <c r="E23" i="2"/>
  <c r="E24" i="2" s="1"/>
  <c r="D23" i="2"/>
  <c r="D24" i="2" s="1"/>
  <c r="C23" i="2"/>
  <c r="C24" i="2" s="1"/>
  <c r="N20" i="2"/>
  <c r="Q20" i="2"/>
  <c r="H20" i="2"/>
  <c r="H23" i="2" s="1"/>
  <c r="H24" i="2" s="1"/>
  <c r="N19" i="2"/>
  <c r="Q19" i="2"/>
  <c r="H19" i="2"/>
  <c r="H41" i="2" s="1"/>
  <c r="I41" i="2" s="1"/>
  <c r="N18" i="2"/>
  <c r="Q18" i="2"/>
  <c r="H18" i="2"/>
  <c r="N17" i="2"/>
  <c r="Q17" i="2"/>
  <c r="H17" i="2"/>
  <c r="H39" i="2" s="1"/>
  <c r="N16" i="2"/>
  <c r="Q16" i="2"/>
  <c r="H16" i="2"/>
  <c r="N15" i="2"/>
  <c r="Q15" i="2"/>
  <c r="H15" i="2"/>
  <c r="H37" i="2" s="1"/>
  <c r="N14" i="2"/>
  <c r="Q14" i="2"/>
  <c r="H14" i="2"/>
  <c r="H36" i="2" s="1"/>
  <c r="N13" i="2"/>
  <c r="Q13" i="2"/>
  <c r="H13" i="2"/>
  <c r="H35" i="2" s="1"/>
  <c r="N12" i="2"/>
  <c r="Q12" i="2"/>
  <c r="H12" i="2"/>
  <c r="H34" i="2" s="1"/>
  <c r="N11" i="2"/>
  <c r="Q11" i="2"/>
  <c r="H11" i="2"/>
  <c r="H33" i="2" s="1"/>
  <c r="I33" i="2" s="1"/>
  <c r="N10" i="2"/>
  <c r="Q10" i="2"/>
  <c r="H10" i="2"/>
  <c r="N9" i="2"/>
  <c r="Q9" i="2"/>
  <c r="H9" i="2"/>
  <c r="H31" i="2" s="1"/>
  <c r="N8" i="2"/>
  <c r="Q8" i="2"/>
  <c r="H8" i="2"/>
  <c r="I34" i="2" l="1"/>
  <c r="I37" i="2"/>
  <c r="I36" i="2"/>
  <c r="H42" i="2"/>
  <c r="I42" i="2" s="1"/>
</calcChain>
</file>

<file path=xl/sharedStrings.xml><?xml version="1.0" encoding="utf-8"?>
<sst xmlns="http://schemas.openxmlformats.org/spreadsheetml/2006/main" count="41" uniqueCount="34">
  <si>
    <t>Dues</t>
  </si>
  <si>
    <t>Pubs</t>
  </si>
  <si>
    <t>Advertis.</t>
  </si>
  <si>
    <t>Contrib</t>
  </si>
  <si>
    <t>All other</t>
  </si>
  <si>
    <t>Total</t>
  </si>
  <si>
    <t>Inv Inc</t>
  </si>
  <si>
    <t>American Radio Relay League</t>
  </si>
  <si>
    <t>Income Statement History, 2001 - 2013</t>
  </si>
  <si>
    <t>$ Change 01-13</t>
  </si>
  <si>
    <t>% Increase 01-13</t>
  </si>
  <si>
    <t>Inc Stmt, in $</t>
  </si>
  <si>
    <t>Inc Stmt, in %</t>
  </si>
  <si>
    <t>Percent</t>
  </si>
  <si>
    <t>Change</t>
  </si>
  <si>
    <t>Consumer Price Index (All Urban Consumers)</t>
  </si>
  <si>
    <t>Pct Change</t>
  </si>
  <si>
    <t>Value as of December of incidated year</t>
  </si>
  <si>
    <t xml:space="preserve">Percent Change, December 2001 </t>
  </si>
  <si>
    <t xml:space="preserve">   to December 2013</t>
  </si>
  <si>
    <t>Annual</t>
  </si>
  <si>
    <t>Inflation Adusted Dues</t>
  </si>
  <si>
    <t>Members</t>
  </si>
  <si>
    <t>Member</t>
  </si>
  <si>
    <t>July 2001, 15% dues increase ($34 to $39)</t>
  </si>
  <si>
    <t>(End of Yr)</t>
  </si>
  <si>
    <t>K7GM, 5/27/14</t>
  </si>
  <si>
    <t>(year 2000)</t>
  </si>
  <si>
    <t>Incr(Decr)</t>
  </si>
  <si>
    <t>in Net Assets</t>
  </si>
  <si>
    <t>Before Other</t>
  </si>
  <si>
    <t>Margin</t>
  </si>
  <si>
    <t>Revenue</t>
  </si>
  <si>
    <t>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</si>
</sst>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10" fontId="0" fillId="0" borderId="0" xfId="1" applyNumberFormat="1" applyFont="1"/>
    <xf numFmtId="3" fontId="0" fillId="0" borderId="0" xfId="0" applyNumberFormat="1" applyAlignment="1">
      <alignment horizontal="center"/>
    </xf>
    <xf numFmtId="0" fontId="0" fillId="2" borderId="0" xfId="0" applyFill="1"/>
    <xf numFmtId="37" fontId="0" fillId="0" borderId="0" xfId="0" applyNumberFormat="1"/>
    <xf numFmtId="37" fontId="0" fillId="0" borderId="0" xfId="0" applyNumberForma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3"/>
  <sheetViews>
    <sheetView tabSelected="1" workbookViewId="0">
      <selection activeCell="H21" sqref="H21"/>
    </sheetView>
  </sheetViews>
  <sheetFormatPr defaultRowHeight="15" x14ac:dyDescent="0.25"/>
  <cols>
    <col min="2" max="2" width="6" customWidth="1"/>
    <col min="3" max="9" width="11.7109375" customWidth="1"/>
    <col min="10" max="10" width="3.28515625" customWidth="1"/>
    <col min="11" max="11" width="11.85546875" customWidth="1"/>
    <col min="12" max="12" width="3.140625" customWidth="1"/>
    <col min="13" max="13" width="11.85546875" customWidth="1"/>
    <col min="14" max="14" width="9.42578125" customWidth="1"/>
    <col min="15" max="15" width="12" customWidth="1"/>
    <col min="16" max="16" width="10.140625" bestFit="1" customWidth="1"/>
    <col min="20" max="20" width="12.5703125" style="9" customWidth="1"/>
    <col min="21" max="21" width="3.42578125" style="9" customWidth="1"/>
    <col min="22" max="22" width="12.5703125" style="9" customWidth="1"/>
    <col min="23" max="23" width="2.5703125" customWidth="1"/>
    <col min="24" max="24" width="11.85546875" style="9" customWidth="1"/>
    <col min="25" max="25" width="3.7109375" customWidth="1"/>
    <col min="26" max="26" width="11.85546875" style="9" customWidth="1"/>
  </cols>
  <sheetData>
    <row r="1" spans="1:24" x14ac:dyDescent="0.25">
      <c r="A1" t="s">
        <v>7</v>
      </c>
      <c r="I1" t="s">
        <v>26</v>
      </c>
    </row>
    <row r="2" spans="1:24" x14ac:dyDescent="0.25">
      <c r="A2" t="s">
        <v>8</v>
      </c>
    </row>
    <row r="4" spans="1:24" x14ac:dyDescent="0.25">
      <c r="M4" s="10" t="s">
        <v>28</v>
      </c>
      <c r="P4" s="2"/>
      <c r="Q4" s="2" t="s">
        <v>23</v>
      </c>
      <c r="U4" s="10"/>
      <c r="V4" s="10"/>
      <c r="W4" s="2"/>
      <c r="X4" s="10"/>
    </row>
    <row r="5" spans="1:24" x14ac:dyDescent="0.25">
      <c r="I5" s="2" t="s">
        <v>5</v>
      </c>
      <c r="M5" s="10" t="s">
        <v>29</v>
      </c>
      <c r="P5" s="7" t="s">
        <v>22</v>
      </c>
      <c r="Q5" s="2" t="s">
        <v>13</v>
      </c>
      <c r="U5" s="10"/>
      <c r="V5" s="10"/>
      <c r="W5" s="2"/>
      <c r="X5" s="10"/>
    </row>
    <row r="6" spans="1:24" x14ac:dyDescent="0.25">
      <c r="A6" t="s">
        <v>11</v>
      </c>
      <c r="C6" s="2" t="s">
        <v>0</v>
      </c>
      <c r="D6" s="2" t="s">
        <v>1</v>
      </c>
      <c r="E6" s="2" t="s">
        <v>2</v>
      </c>
      <c r="F6" s="2" t="s">
        <v>3</v>
      </c>
      <c r="G6" s="2" t="s">
        <v>6</v>
      </c>
      <c r="H6" s="2" t="s">
        <v>4</v>
      </c>
      <c r="I6" s="2" t="s">
        <v>32</v>
      </c>
      <c r="K6" s="2" t="s">
        <v>33</v>
      </c>
      <c r="L6" s="2"/>
      <c r="M6" s="10" t="s">
        <v>30</v>
      </c>
      <c r="N6" s="10" t="s">
        <v>31</v>
      </c>
      <c r="P6" s="7" t="s">
        <v>25</v>
      </c>
      <c r="Q6" s="2" t="s">
        <v>14</v>
      </c>
      <c r="U6" s="10"/>
      <c r="W6" s="2"/>
      <c r="X6" s="10"/>
    </row>
    <row r="7" spans="1:24" x14ac:dyDescent="0.25">
      <c r="M7" s="9"/>
      <c r="N7" s="9"/>
      <c r="P7" s="1"/>
    </row>
    <row r="8" spans="1:24" x14ac:dyDescent="0.25">
      <c r="A8">
        <v>2013</v>
      </c>
      <c r="C8" s="1">
        <v>5785794</v>
      </c>
      <c r="D8" s="1">
        <v>4067070</v>
      </c>
      <c r="E8" s="1">
        <v>2594067</v>
      </c>
      <c r="F8" s="1">
        <v>1076008</v>
      </c>
      <c r="G8" s="1">
        <v>567578</v>
      </c>
      <c r="H8" s="1">
        <f t="shared" ref="H8:H20" si="0">+I8-C8-D8-E8-F8-G8</f>
        <v>1036832</v>
      </c>
      <c r="I8" s="1">
        <v>15127349</v>
      </c>
      <c r="J8" s="1"/>
      <c r="K8" s="1">
        <f>+I8-M8</f>
        <v>14753727</v>
      </c>
      <c r="L8" s="1"/>
      <c r="M8" s="9">
        <v>373622</v>
      </c>
      <c r="N8" s="3">
        <f>+M8/I8</f>
        <v>2.4698445180315467E-2</v>
      </c>
      <c r="O8" s="1"/>
      <c r="P8" s="1">
        <v>162215</v>
      </c>
      <c r="Q8" s="3">
        <f t="shared" ref="Q8:Q18" si="1">+(P8-P9)/P9</f>
        <v>1.2085251874867418E-2</v>
      </c>
    </row>
    <row r="9" spans="1:24" x14ac:dyDescent="0.25">
      <c r="A9">
        <v>2012</v>
      </c>
      <c r="C9" s="1">
        <v>5709185</v>
      </c>
      <c r="D9" s="1">
        <v>3769788</v>
      </c>
      <c r="E9" s="1">
        <v>2563370</v>
      </c>
      <c r="F9" s="1">
        <v>1126533</v>
      </c>
      <c r="G9" s="1">
        <v>1304355</v>
      </c>
      <c r="H9" s="1">
        <f t="shared" si="0"/>
        <v>1053218</v>
      </c>
      <c r="I9" s="1">
        <v>15526449</v>
      </c>
      <c r="K9" s="1">
        <f t="shared" ref="K9:K20" si="2">+I9-M9</f>
        <v>16895420</v>
      </c>
      <c r="M9" s="9">
        <v>-1368971</v>
      </c>
      <c r="N9" s="3">
        <f>+M9/I9</f>
        <v>-8.8170257088404438E-2</v>
      </c>
      <c r="P9" s="1">
        <v>160278</v>
      </c>
      <c r="Q9" s="3">
        <f t="shared" si="1"/>
        <v>1.5619752491873293E-2</v>
      </c>
    </row>
    <row r="10" spans="1:24" x14ac:dyDescent="0.25">
      <c r="A10">
        <v>2011</v>
      </c>
      <c r="C10" s="1">
        <v>5576076</v>
      </c>
      <c r="D10" s="1">
        <v>3824454</v>
      </c>
      <c r="E10" s="1">
        <v>2552553</v>
      </c>
      <c r="F10" s="1">
        <v>1145695</v>
      </c>
      <c r="G10" s="1">
        <v>487821</v>
      </c>
      <c r="H10" s="1">
        <f t="shared" si="0"/>
        <v>1032857</v>
      </c>
      <c r="I10" s="1">
        <v>14619456</v>
      </c>
      <c r="K10" s="1">
        <f t="shared" si="2"/>
        <v>14077660</v>
      </c>
      <c r="M10" s="9">
        <v>541796</v>
      </c>
      <c r="N10" s="3">
        <f>+M10/I10</f>
        <v>3.7059928905699362E-2</v>
      </c>
      <c r="P10" s="1">
        <v>157813</v>
      </c>
      <c r="Q10" s="3">
        <f t="shared" si="1"/>
        <v>8.5508867231187096E-3</v>
      </c>
    </row>
    <row r="11" spans="1:24" x14ac:dyDescent="0.25">
      <c r="A11">
        <v>2010</v>
      </c>
      <c r="C11" s="1">
        <v>5581174</v>
      </c>
      <c r="D11" s="1">
        <v>3769357</v>
      </c>
      <c r="E11" s="1">
        <v>2638923</v>
      </c>
      <c r="F11" s="1">
        <v>1060317</v>
      </c>
      <c r="G11" s="1">
        <v>370119</v>
      </c>
      <c r="H11" s="1">
        <f t="shared" si="0"/>
        <v>881420</v>
      </c>
      <c r="I11" s="1">
        <v>14301310</v>
      </c>
      <c r="K11" s="1">
        <f t="shared" si="2"/>
        <v>13515663</v>
      </c>
      <c r="M11" s="9">
        <v>785647</v>
      </c>
      <c r="N11" s="3">
        <f>+M11/I11</f>
        <v>5.4935317114306312E-2</v>
      </c>
      <c r="P11" s="1">
        <v>156475</v>
      </c>
      <c r="Q11" s="3">
        <f t="shared" si="1"/>
        <v>2.2417934347477983E-3</v>
      </c>
    </row>
    <row r="12" spans="1:24" x14ac:dyDescent="0.25">
      <c r="A12">
        <v>2009</v>
      </c>
      <c r="C12" s="1">
        <v>5410673</v>
      </c>
      <c r="D12" s="1">
        <v>4023731</v>
      </c>
      <c r="E12" s="1">
        <v>2694930</v>
      </c>
      <c r="F12" s="1">
        <v>976934</v>
      </c>
      <c r="G12" s="1">
        <v>286143</v>
      </c>
      <c r="H12" s="1">
        <f t="shared" si="0"/>
        <v>942922</v>
      </c>
      <c r="I12" s="1">
        <v>14335333</v>
      </c>
      <c r="K12" s="1">
        <f t="shared" si="2"/>
        <v>14115720</v>
      </c>
      <c r="M12" s="9">
        <v>219613</v>
      </c>
      <c r="N12" s="3">
        <f>+M12/I12</f>
        <v>1.5319699933025623E-2</v>
      </c>
      <c r="P12" s="1">
        <v>156125</v>
      </c>
      <c r="Q12" s="3">
        <f t="shared" si="1"/>
        <v>9.6878294217698068E-3</v>
      </c>
    </row>
    <row r="13" spans="1:24" x14ac:dyDescent="0.25">
      <c r="A13">
        <v>2008</v>
      </c>
      <c r="C13" s="1">
        <v>5316844</v>
      </c>
      <c r="D13" s="1">
        <v>3766117</v>
      </c>
      <c r="E13" s="1">
        <v>2638970</v>
      </c>
      <c r="F13" s="1">
        <v>1064776</v>
      </c>
      <c r="G13" s="1">
        <v>323263</v>
      </c>
      <c r="H13" s="1">
        <f t="shared" si="0"/>
        <v>941834</v>
      </c>
      <c r="I13" s="1">
        <v>14051804</v>
      </c>
      <c r="K13" s="1">
        <f t="shared" si="2"/>
        <v>14120130</v>
      </c>
      <c r="M13" s="9">
        <v>-68326</v>
      </c>
      <c r="N13" s="3">
        <f>+M13/I13</f>
        <v>-4.862436168338243E-3</v>
      </c>
      <c r="P13" s="1">
        <v>154627</v>
      </c>
      <c r="Q13" s="3">
        <f t="shared" si="1"/>
        <v>7.1123847982544697E-3</v>
      </c>
    </row>
    <row r="14" spans="1:24" x14ac:dyDescent="0.25">
      <c r="A14">
        <v>2007</v>
      </c>
      <c r="C14" s="1">
        <v>5187781</v>
      </c>
      <c r="D14" s="1">
        <v>3839849</v>
      </c>
      <c r="E14" s="1">
        <v>2628880</v>
      </c>
      <c r="F14" s="1">
        <v>1393446</v>
      </c>
      <c r="G14" s="1">
        <v>388003</v>
      </c>
      <c r="H14" s="1">
        <f t="shared" si="0"/>
        <v>948382</v>
      </c>
      <c r="I14" s="1">
        <v>14386341</v>
      </c>
      <c r="K14" s="1">
        <f t="shared" si="2"/>
        <v>14224203</v>
      </c>
      <c r="M14" s="9">
        <v>162138</v>
      </c>
      <c r="N14" s="3">
        <f>+M14/I14</f>
        <v>1.12702736574922E-2</v>
      </c>
      <c r="P14" s="1">
        <v>153535</v>
      </c>
      <c r="Q14" s="3">
        <f t="shared" si="1"/>
        <v>3.2924966866476946E-2</v>
      </c>
    </row>
    <row r="15" spans="1:24" x14ac:dyDescent="0.25">
      <c r="A15">
        <v>2006</v>
      </c>
      <c r="C15" s="1">
        <v>5016089</v>
      </c>
      <c r="D15" s="1">
        <v>3435316</v>
      </c>
      <c r="E15" s="1">
        <v>2541503</v>
      </c>
      <c r="F15" s="1">
        <v>1368399</v>
      </c>
      <c r="G15" s="1">
        <v>415288</v>
      </c>
      <c r="H15" s="1">
        <f t="shared" si="0"/>
        <v>869594</v>
      </c>
      <c r="I15" s="1">
        <v>13646189</v>
      </c>
      <c r="K15" s="1">
        <f t="shared" si="2"/>
        <v>13482462</v>
      </c>
      <c r="M15" s="9">
        <v>163727</v>
      </c>
      <c r="N15" s="3">
        <f>+M15/I15</f>
        <v>1.1998001786432828E-2</v>
      </c>
      <c r="P15" s="1">
        <v>148641</v>
      </c>
      <c r="Q15" s="3">
        <f t="shared" si="1"/>
        <v>-1.5852012063649859E-3</v>
      </c>
    </row>
    <row r="16" spans="1:24" x14ac:dyDescent="0.25">
      <c r="A16">
        <v>2005</v>
      </c>
      <c r="C16" s="1">
        <v>5027440</v>
      </c>
      <c r="D16" s="1">
        <v>3536656</v>
      </c>
      <c r="E16" s="1">
        <v>2527749</v>
      </c>
      <c r="F16" s="1">
        <v>1259390</v>
      </c>
      <c r="G16" s="1">
        <v>238311</v>
      </c>
      <c r="H16" s="1">
        <f t="shared" si="0"/>
        <v>926573</v>
      </c>
      <c r="I16" s="1">
        <v>13516119</v>
      </c>
      <c r="K16" s="1">
        <f t="shared" si="2"/>
        <v>13259677</v>
      </c>
      <c r="M16" s="9">
        <v>256442</v>
      </c>
      <c r="N16" s="3">
        <f>+M16/I16</f>
        <v>1.8973049882144422E-2</v>
      </c>
      <c r="P16" s="1">
        <v>148877</v>
      </c>
      <c r="Q16" s="3">
        <f t="shared" si="1"/>
        <v>-1.8783736579514522E-2</v>
      </c>
    </row>
    <row r="17" spans="1:17" x14ac:dyDescent="0.25">
      <c r="A17">
        <v>2004</v>
      </c>
      <c r="C17" s="1">
        <v>5086927</v>
      </c>
      <c r="D17" s="1">
        <v>3668572</v>
      </c>
      <c r="E17" s="1">
        <v>2488232</v>
      </c>
      <c r="F17" s="1">
        <v>1220165</v>
      </c>
      <c r="G17" s="1">
        <v>210303</v>
      </c>
      <c r="H17" s="1">
        <f t="shared" si="0"/>
        <v>817208</v>
      </c>
      <c r="I17" s="1">
        <v>13491407</v>
      </c>
      <c r="K17" s="1">
        <f t="shared" si="2"/>
        <v>13277729</v>
      </c>
      <c r="M17" s="9">
        <v>213678</v>
      </c>
      <c r="N17" s="3">
        <f>+M17/I17</f>
        <v>1.583808123200197E-2</v>
      </c>
      <c r="P17" s="1">
        <v>151727</v>
      </c>
      <c r="Q17" s="3">
        <f t="shared" si="1"/>
        <v>-1.8234171276974343E-2</v>
      </c>
    </row>
    <row r="18" spans="1:17" x14ac:dyDescent="0.25">
      <c r="A18">
        <v>2003</v>
      </c>
      <c r="C18" s="1">
        <v>5103853</v>
      </c>
      <c r="D18" s="1">
        <v>3457405</v>
      </c>
      <c r="E18" s="1">
        <v>2586059</v>
      </c>
      <c r="F18" s="1">
        <v>1018271</v>
      </c>
      <c r="G18" s="1">
        <v>337822</v>
      </c>
      <c r="H18" s="1">
        <f t="shared" si="0"/>
        <v>793543</v>
      </c>
      <c r="I18" s="1">
        <v>13296953</v>
      </c>
      <c r="K18" s="1">
        <f t="shared" si="2"/>
        <v>13843943</v>
      </c>
      <c r="M18" s="9">
        <v>-546990</v>
      </c>
      <c r="N18" s="3">
        <f>+M18/I18</f>
        <v>-4.1136491946688843E-2</v>
      </c>
      <c r="P18" s="1">
        <v>154545</v>
      </c>
      <c r="Q18" s="3">
        <f t="shared" si="1"/>
        <v>-1.5636942675159235E-2</v>
      </c>
    </row>
    <row r="19" spans="1:17" x14ac:dyDescent="0.25">
      <c r="A19">
        <v>2002</v>
      </c>
      <c r="C19" s="1">
        <v>5083353</v>
      </c>
      <c r="D19" s="1">
        <v>3394465</v>
      </c>
      <c r="E19" s="1">
        <v>2577776</v>
      </c>
      <c r="F19" s="1">
        <v>777500</v>
      </c>
      <c r="G19" s="1">
        <v>316647</v>
      </c>
      <c r="H19" s="1">
        <f t="shared" si="0"/>
        <v>814457</v>
      </c>
      <c r="I19" s="1">
        <v>12964198</v>
      </c>
      <c r="K19" s="1">
        <f t="shared" si="2"/>
        <v>13392210</v>
      </c>
      <c r="M19" s="9">
        <v>-428012</v>
      </c>
      <c r="N19" s="3">
        <f>+M19/I19</f>
        <v>-3.3014923098212474E-2</v>
      </c>
      <c r="P19" s="1">
        <v>157000</v>
      </c>
      <c r="Q19" s="3">
        <f>+(P19-P20)/P20</f>
        <v>-2.7568736025171722E-2</v>
      </c>
    </row>
    <row r="20" spans="1:17" x14ac:dyDescent="0.25">
      <c r="A20">
        <v>2001</v>
      </c>
      <c r="C20" s="1">
        <v>4853737</v>
      </c>
      <c r="D20" s="1">
        <v>3663691</v>
      </c>
      <c r="E20" s="1">
        <v>2501011</v>
      </c>
      <c r="F20" s="1">
        <v>598852</v>
      </c>
      <c r="G20" s="1">
        <v>272138</v>
      </c>
      <c r="H20" s="1">
        <f t="shared" si="0"/>
        <v>708457</v>
      </c>
      <c r="I20" s="1">
        <v>12597886</v>
      </c>
      <c r="K20" s="1">
        <f t="shared" si="2"/>
        <v>13019371</v>
      </c>
      <c r="M20" s="9">
        <v>-421485</v>
      </c>
      <c r="N20" s="3">
        <f>+M20/I20</f>
        <v>-3.345680378438097E-2</v>
      </c>
      <c r="P20" s="1">
        <v>161451</v>
      </c>
      <c r="Q20" s="3">
        <f>+(P20-P21)/P21</f>
        <v>-1.6178567511242734E-2</v>
      </c>
    </row>
    <row r="21" spans="1:17" x14ac:dyDescent="0.25">
      <c r="A21" t="s">
        <v>24</v>
      </c>
      <c r="P21" s="1">
        <v>164106</v>
      </c>
      <c r="Q21" t="s">
        <v>27</v>
      </c>
    </row>
    <row r="22" spans="1:17" x14ac:dyDescent="0.25">
      <c r="P22" s="1"/>
    </row>
    <row r="23" spans="1:17" x14ac:dyDescent="0.25">
      <c r="A23" t="s">
        <v>9</v>
      </c>
      <c r="C23" s="1">
        <f>+C8-C20</f>
        <v>932057</v>
      </c>
      <c r="D23" s="1">
        <f t="shared" ref="D23:P23" si="3">+D8-D20</f>
        <v>403379</v>
      </c>
      <c r="E23" s="1">
        <f t="shared" si="3"/>
        <v>93056</v>
      </c>
      <c r="F23" s="1">
        <f t="shared" si="3"/>
        <v>477156</v>
      </c>
      <c r="G23" s="1">
        <f t="shared" si="3"/>
        <v>295440</v>
      </c>
      <c r="H23" s="1">
        <f t="shared" si="3"/>
        <v>328375</v>
      </c>
      <c r="I23" s="1">
        <f t="shared" si="3"/>
        <v>2529463</v>
      </c>
      <c r="J23" s="1"/>
      <c r="K23" s="1"/>
      <c r="L23" s="1"/>
      <c r="M23" s="1"/>
      <c r="N23" s="1"/>
      <c r="O23" s="1"/>
      <c r="P23" s="1">
        <f t="shared" si="3"/>
        <v>764</v>
      </c>
    </row>
    <row r="24" spans="1:17" x14ac:dyDescent="0.25">
      <c r="A24" t="s">
        <v>10</v>
      </c>
      <c r="C24" s="3">
        <f>+C23/C20</f>
        <v>0.19202873991730496</v>
      </c>
      <c r="D24" s="3">
        <f t="shared" ref="D24:P24" si="4">+D23/D20</f>
        <v>0.11010180716659784</v>
      </c>
      <c r="E24" s="3">
        <f t="shared" si="4"/>
        <v>3.7207353346306753E-2</v>
      </c>
      <c r="F24" s="3">
        <f t="shared" si="4"/>
        <v>0.79678451437082953</v>
      </c>
      <c r="G24" s="3">
        <f t="shared" si="4"/>
        <v>1.0856256752089013</v>
      </c>
      <c r="H24" s="3">
        <f t="shared" si="4"/>
        <v>0.46350731237040499</v>
      </c>
      <c r="I24" s="3">
        <f t="shared" si="4"/>
        <v>0.20078471895999059</v>
      </c>
      <c r="J24" s="3"/>
      <c r="K24" s="3"/>
      <c r="L24" s="3"/>
      <c r="M24" s="3"/>
      <c r="N24" s="3"/>
      <c r="O24" s="3"/>
      <c r="P24" s="3">
        <f t="shared" si="4"/>
        <v>4.7320858960303745E-3</v>
      </c>
    </row>
    <row r="25" spans="1:17" x14ac:dyDescent="0.25">
      <c r="C25" s="3"/>
      <c r="D25" s="3"/>
      <c r="E25" s="3"/>
      <c r="F25" s="3"/>
      <c r="G25" s="3"/>
      <c r="H25" s="3"/>
      <c r="I25" s="3"/>
      <c r="P25" s="3"/>
    </row>
    <row r="26" spans="1:17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8" spans="1:17" x14ac:dyDescent="0.25">
      <c r="A28" t="s">
        <v>12</v>
      </c>
      <c r="C28" s="2" t="s">
        <v>0</v>
      </c>
      <c r="D28" s="2" t="s">
        <v>1</v>
      </c>
      <c r="E28" s="2" t="s">
        <v>2</v>
      </c>
      <c r="F28" s="2" t="s">
        <v>3</v>
      </c>
      <c r="G28" s="2" t="s">
        <v>6</v>
      </c>
      <c r="H28" s="2" t="s">
        <v>4</v>
      </c>
      <c r="I28" s="2" t="s">
        <v>5</v>
      </c>
    </row>
    <row r="30" spans="1:17" x14ac:dyDescent="0.25">
      <c r="A30">
        <v>2013</v>
      </c>
      <c r="C30" s="3">
        <f t="shared" ref="C30:G30" si="5">+C8/$I$8</f>
        <v>0.38247243452901097</v>
      </c>
      <c r="D30" s="3">
        <f t="shared" si="5"/>
        <v>0.2688554352781839</v>
      </c>
      <c r="E30" s="3">
        <f t="shared" si="5"/>
        <v>0.17148192984772151</v>
      </c>
      <c r="F30" s="3">
        <f t="shared" si="5"/>
        <v>7.1129977896325386E-2</v>
      </c>
      <c r="G30" s="3">
        <f t="shared" si="5"/>
        <v>3.7519991110140975E-2</v>
      </c>
      <c r="H30" s="3">
        <f>+H8/$I$8</f>
        <v>6.8540231338617225E-2</v>
      </c>
      <c r="I30" s="3">
        <f>SUM(C30:H30)</f>
        <v>0.99999999999999989</v>
      </c>
    </row>
    <row r="31" spans="1:17" x14ac:dyDescent="0.25">
      <c r="A31">
        <v>2012</v>
      </c>
      <c r="C31" s="3">
        <f t="shared" ref="C31:G31" si="6">+C9/$I$9</f>
        <v>0.36770706553700722</v>
      </c>
      <c r="D31" s="3">
        <f t="shared" si="6"/>
        <v>0.24279782196173769</v>
      </c>
      <c r="E31" s="3">
        <f t="shared" si="6"/>
        <v>0.16509699030344929</v>
      </c>
      <c r="F31" s="3">
        <f t="shared" si="6"/>
        <v>7.2555740208208583E-2</v>
      </c>
      <c r="G31" s="3">
        <f t="shared" si="6"/>
        <v>8.4008584319569785E-2</v>
      </c>
      <c r="H31" s="3">
        <f>+H9/$I$9</f>
        <v>6.7833797670027451E-2</v>
      </c>
      <c r="I31" s="3">
        <f>SUM(C31:H31)</f>
        <v>1</v>
      </c>
    </row>
    <row r="32" spans="1:17" x14ac:dyDescent="0.25">
      <c r="A32">
        <v>2011</v>
      </c>
      <c r="C32" s="3">
        <f t="shared" ref="C32:G32" si="7">+C10/$I$10</f>
        <v>0.38141473937197118</v>
      </c>
      <c r="D32" s="3">
        <f t="shared" si="7"/>
        <v>0.26160029483997216</v>
      </c>
      <c r="E32" s="3">
        <f t="shared" si="7"/>
        <v>0.17459972518813285</v>
      </c>
      <c r="F32" s="3">
        <f t="shared" si="7"/>
        <v>7.8367827092882258E-2</v>
      </c>
      <c r="G32" s="3">
        <f t="shared" si="7"/>
        <v>3.3367931063919207E-2</v>
      </c>
      <c r="H32" s="3">
        <f>+H10/$I$10</f>
        <v>7.0649482443122372E-2</v>
      </c>
      <c r="I32" s="3">
        <f t="shared" ref="I32:I42" si="8">SUM(C32:H32)</f>
        <v>1</v>
      </c>
    </row>
    <row r="33" spans="1:17" x14ac:dyDescent="0.25">
      <c r="A33">
        <v>2010</v>
      </c>
      <c r="C33" s="3">
        <f t="shared" ref="C33:G33" si="9">+C11/$I$11</f>
        <v>0.39025613737482789</v>
      </c>
      <c r="D33" s="3">
        <f t="shared" si="9"/>
        <v>0.26356725362921296</v>
      </c>
      <c r="E33" s="3">
        <f t="shared" si="9"/>
        <v>0.18452316605961272</v>
      </c>
      <c r="F33" s="3">
        <f t="shared" si="9"/>
        <v>7.4141249997377867E-2</v>
      </c>
      <c r="G33" s="3">
        <f t="shared" si="9"/>
        <v>2.5880076720244508E-2</v>
      </c>
      <c r="H33" s="3">
        <f>+H11/$I$11</f>
        <v>6.1632116218724019E-2</v>
      </c>
      <c r="I33" s="3">
        <f t="shared" si="8"/>
        <v>0.99999999999999989</v>
      </c>
    </row>
    <row r="34" spans="1:17" x14ac:dyDescent="0.25">
      <c r="A34">
        <v>2009</v>
      </c>
      <c r="C34" s="3">
        <f t="shared" ref="C34:G34" si="10">+C12/$I$12</f>
        <v>0.37743615722076357</v>
      </c>
      <c r="D34" s="3">
        <f t="shared" si="10"/>
        <v>0.28068625960764221</v>
      </c>
      <c r="E34" s="3">
        <f t="shared" si="10"/>
        <v>0.18799214500284017</v>
      </c>
      <c r="F34" s="3">
        <f t="shared" si="10"/>
        <v>6.8148678513432509E-2</v>
      </c>
      <c r="G34" s="3">
        <f t="shared" si="10"/>
        <v>1.9960680369266622E-2</v>
      </c>
      <c r="H34" s="3">
        <f>+H12/$I$12</f>
        <v>6.5776079286054959E-2</v>
      </c>
      <c r="I34" s="3">
        <f t="shared" si="8"/>
        <v>1</v>
      </c>
    </row>
    <row r="35" spans="1:17" x14ac:dyDescent="0.25">
      <c r="A35">
        <v>2008</v>
      </c>
      <c r="C35" s="3">
        <f t="shared" ref="C35:G35" si="11">+C13/$I$13</f>
        <v>0.37837447775388838</v>
      </c>
      <c r="D35" s="3">
        <f t="shared" si="11"/>
        <v>0.26801661907609869</v>
      </c>
      <c r="E35" s="3">
        <f t="shared" si="11"/>
        <v>0.18780293263413012</v>
      </c>
      <c r="F35" s="3">
        <f t="shared" si="11"/>
        <v>7.5775039276095801E-2</v>
      </c>
      <c r="G35" s="3">
        <f t="shared" si="11"/>
        <v>2.3005088883961092E-2</v>
      </c>
      <c r="H35" s="3">
        <f>+H13/$I$13</f>
        <v>6.7025842375825914E-2</v>
      </c>
      <c r="I35" s="3">
        <f t="shared" si="8"/>
        <v>1.0000000000000002</v>
      </c>
    </row>
    <row r="36" spans="1:17" x14ac:dyDescent="0.25">
      <c r="A36">
        <v>2007</v>
      </c>
      <c r="C36" s="3">
        <f t="shared" ref="C36:G36" si="12">+C14/$I$14</f>
        <v>0.36060461794976223</v>
      </c>
      <c r="D36" s="3">
        <f t="shared" si="12"/>
        <v>0.26690935520018605</v>
      </c>
      <c r="E36" s="3">
        <f t="shared" si="12"/>
        <v>0.18273444234360911</v>
      </c>
      <c r="F36" s="3">
        <f t="shared" si="12"/>
        <v>9.6858958090872443E-2</v>
      </c>
      <c r="G36" s="3">
        <f t="shared" si="12"/>
        <v>2.6970235169595937E-2</v>
      </c>
      <c r="H36" s="3">
        <f>+H14/$I$14</f>
        <v>6.5922391245974224E-2</v>
      </c>
      <c r="I36" s="3">
        <f t="shared" si="8"/>
        <v>1</v>
      </c>
    </row>
    <row r="37" spans="1:17" x14ac:dyDescent="0.25">
      <c r="A37">
        <v>2006</v>
      </c>
      <c r="C37" s="3">
        <f t="shared" ref="C37:G37" si="13">+C15/$I$15</f>
        <v>0.36758167426817845</v>
      </c>
      <c r="D37" s="3">
        <f t="shared" si="13"/>
        <v>0.2517417866629284</v>
      </c>
      <c r="E37" s="3">
        <f t="shared" si="13"/>
        <v>0.18624269383928363</v>
      </c>
      <c r="F37" s="3">
        <f t="shared" si="13"/>
        <v>0.10027700774186844</v>
      </c>
      <c r="G37" s="3">
        <f t="shared" si="13"/>
        <v>3.04325258868978E-2</v>
      </c>
      <c r="H37" s="3">
        <f>+H15/$I$15</f>
        <v>6.3724311600843284E-2</v>
      </c>
      <c r="I37" s="3">
        <f t="shared" si="8"/>
        <v>1</v>
      </c>
    </row>
    <row r="38" spans="1:17" x14ac:dyDescent="0.25">
      <c r="A38">
        <v>2005</v>
      </c>
      <c r="C38" s="3">
        <f t="shared" ref="C38:G38" si="14">+C16/$I$16</f>
        <v>0.37195884410310387</v>
      </c>
      <c r="D38" s="3">
        <f t="shared" si="14"/>
        <v>0.26166209397830842</v>
      </c>
      <c r="E38" s="3">
        <f t="shared" si="14"/>
        <v>0.18701736792935902</v>
      </c>
      <c r="F38" s="3">
        <f t="shared" si="14"/>
        <v>9.3176894935595042E-2</v>
      </c>
      <c r="G38" s="3">
        <f t="shared" si="14"/>
        <v>1.7631614518931062E-2</v>
      </c>
      <c r="H38" s="3">
        <f>+H16/$I$16</f>
        <v>6.8553184534702605E-2</v>
      </c>
      <c r="I38" s="3">
        <f t="shared" si="8"/>
        <v>1</v>
      </c>
    </row>
    <row r="39" spans="1:17" x14ac:dyDescent="0.25">
      <c r="A39">
        <v>2004</v>
      </c>
      <c r="C39" s="3">
        <f t="shared" ref="C39:G39" si="15">+C17/$I$17</f>
        <v>0.37704940633693729</v>
      </c>
      <c r="D39" s="3">
        <f t="shared" si="15"/>
        <v>0.27191915565218661</v>
      </c>
      <c r="E39" s="3">
        <f t="shared" si="15"/>
        <v>0.18443087514890033</v>
      </c>
      <c r="F39" s="3">
        <f t="shared" si="15"/>
        <v>9.0440159428886849E-2</v>
      </c>
      <c r="G39" s="3">
        <f t="shared" si="15"/>
        <v>1.5587922001018871E-2</v>
      </c>
      <c r="H39" s="3">
        <f>+H17/$I$17</f>
        <v>6.0572481432070058E-2</v>
      </c>
      <c r="I39" s="3">
        <f t="shared" si="8"/>
        <v>1</v>
      </c>
    </row>
    <row r="40" spans="1:17" x14ac:dyDescent="0.25">
      <c r="A40">
        <v>2003</v>
      </c>
      <c r="C40" s="3">
        <f t="shared" ref="C40:G40" si="16">+C18/$I$18</f>
        <v>0.38383628189104679</v>
      </c>
      <c r="D40" s="3">
        <f t="shared" si="16"/>
        <v>0.26001483196939928</v>
      </c>
      <c r="E40" s="3">
        <f t="shared" si="16"/>
        <v>0.19448508240948134</v>
      </c>
      <c r="F40" s="3">
        <f t="shared" si="16"/>
        <v>7.6579273462123246E-2</v>
      </c>
      <c r="G40" s="3">
        <f t="shared" si="16"/>
        <v>2.5405970826549509E-2</v>
      </c>
      <c r="H40" s="3">
        <f>+H18/$I$18</f>
        <v>5.9678559441399846E-2</v>
      </c>
      <c r="I40" s="3">
        <f t="shared" si="8"/>
        <v>1</v>
      </c>
    </row>
    <row r="41" spans="1:17" x14ac:dyDescent="0.25">
      <c r="A41">
        <v>2002</v>
      </c>
      <c r="C41" s="3">
        <f t="shared" ref="C41:G41" si="17">+C19/$I$19</f>
        <v>0.39210701656978703</v>
      </c>
      <c r="D41" s="3">
        <f t="shared" si="17"/>
        <v>0.26183378254482076</v>
      </c>
      <c r="E41" s="3">
        <f t="shared" si="17"/>
        <v>0.19883806155999778</v>
      </c>
      <c r="F41" s="3">
        <f t="shared" si="17"/>
        <v>5.9972857557405404E-2</v>
      </c>
      <c r="G41" s="3">
        <f t="shared" si="17"/>
        <v>2.442472723727299E-2</v>
      </c>
      <c r="H41" s="3">
        <f>+H19/$I$19</f>
        <v>6.2823554530716058E-2</v>
      </c>
      <c r="I41" s="3">
        <f t="shared" si="8"/>
        <v>1</v>
      </c>
    </row>
    <row r="42" spans="1:17" x14ac:dyDescent="0.25">
      <c r="A42">
        <v>2001</v>
      </c>
      <c r="C42" s="3">
        <f t="shared" ref="C42:G42" si="18">+C20/$I$20</f>
        <v>0.38528186395717506</v>
      </c>
      <c r="D42" s="3">
        <f t="shared" si="18"/>
        <v>0.29081791976844368</v>
      </c>
      <c r="E42" s="3">
        <f t="shared" si="18"/>
        <v>0.19852624480011963</v>
      </c>
      <c r="F42" s="3">
        <f t="shared" si="18"/>
        <v>4.7535911977612755E-2</v>
      </c>
      <c r="G42" s="3">
        <f t="shared" si="18"/>
        <v>2.1601878283388182E-2</v>
      </c>
      <c r="H42" s="3">
        <f>+H20/$I$20</f>
        <v>5.6236181213260704E-2</v>
      </c>
      <c r="I42" s="3">
        <f t="shared" si="8"/>
        <v>1</v>
      </c>
    </row>
    <row r="44" spans="1:17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6" spans="1:17" x14ac:dyDescent="0.25">
      <c r="A46" t="s">
        <v>15</v>
      </c>
    </row>
    <row r="47" spans="1:17" x14ac:dyDescent="0.25">
      <c r="A47" t="s">
        <v>17</v>
      </c>
    </row>
    <row r="48" spans="1:17" x14ac:dyDescent="0.25">
      <c r="E48" s="2" t="s">
        <v>20</v>
      </c>
    </row>
    <row r="49" spans="1:7" x14ac:dyDescent="0.25">
      <c r="E49" s="2" t="s">
        <v>16</v>
      </c>
    </row>
    <row r="50" spans="1:7" x14ac:dyDescent="0.25">
      <c r="A50">
        <v>2013</v>
      </c>
      <c r="C50" s="4">
        <v>233.05</v>
      </c>
      <c r="E50" s="5">
        <f>+(C50-C51)/C51</f>
        <v>1.5026132404181259E-2</v>
      </c>
      <c r="G50" t="s">
        <v>18</v>
      </c>
    </row>
    <row r="51" spans="1:7" x14ac:dyDescent="0.25">
      <c r="A51">
        <v>2012</v>
      </c>
      <c r="C51" s="4">
        <v>229.6</v>
      </c>
      <c r="E51" s="5">
        <f t="shared" ref="E51:E62" si="19">+(C51-C52)/C52</f>
        <v>1.74148092347233E-2</v>
      </c>
      <c r="G51" t="s">
        <v>19</v>
      </c>
    </row>
    <row r="52" spans="1:7" x14ac:dyDescent="0.25">
      <c r="A52">
        <v>2011</v>
      </c>
      <c r="C52" s="4">
        <v>225.67</v>
      </c>
      <c r="E52" s="5">
        <f t="shared" si="19"/>
        <v>2.9610365909298206E-2</v>
      </c>
      <c r="G52" s="6">
        <f>+(C50-C62)/C62</f>
        <v>0.31890209394453889</v>
      </c>
    </row>
    <row r="53" spans="1:7" x14ac:dyDescent="0.25">
      <c r="A53">
        <v>2010</v>
      </c>
      <c r="C53" s="4">
        <v>219.18</v>
      </c>
      <c r="E53" s="5">
        <f t="shared" si="19"/>
        <v>1.4957166010650698E-2</v>
      </c>
    </row>
    <row r="54" spans="1:7" x14ac:dyDescent="0.25">
      <c r="A54">
        <v>2009</v>
      </c>
      <c r="C54" s="4">
        <v>215.95</v>
      </c>
      <c r="E54" s="5">
        <f t="shared" si="19"/>
        <v>2.7208295676164198E-2</v>
      </c>
    </row>
    <row r="55" spans="1:7" x14ac:dyDescent="0.25">
      <c r="A55">
        <v>2008</v>
      </c>
      <c r="C55" s="4">
        <v>210.23</v>
      </c>
      <c r="E55" s="5">
        <f t="shared" si="19"/>
        <v>9.0458960198056438E-4</v>
      </c>
      <c r="G55" t="s">
        <v>21</v>
      </c>
    </row>
    <row r="56" spans="1:7" x14ac:dyDescent="0.25">
      <c r="A56">
        <v>2007</v>
      </c>
      <c r="C56" s="4">
        <v>210.04</v>
      </c>
      <c r="E56" s="5">
        <f t="shared" si="19"/>
        <v>4.0832507433101982E-2</v>
      </c>
      <c r="G56" s="4">
        <f>39*(1+G52)</f>
        <v>51.437181663837016</v>
      </c>
    </row>
    <row r="57" spans="1:7" x14ac:dyDescent="0.25">
      <c r="A57">
        <v>2006</v>
      </c>
      <c r="C57" s="4">
        <v>201.8</v>
      </c>
      <c r="E57" s="5">
        <f t="shared" si="19"/>
        <v>2.540650406504065E-2</v>
      </c>
    </row>
    <row r="58" spans="1:7" x14ac:dyDescent="0.25">
      <c r="A58">
        <v>2005</v>
      </c>
      <c r="C58" s="4">
        <v>196.8</v>
      </c>
      <c r="E58" s="5">
        <f t="shared" si="19"/>
        <v>3.415659485023647E-2</v>
      </c>
    </row>
    <row r="59" spans="1:7" x14ac:dyDescent="0.25">
      <c r="A59">
        <v>2004</v>
      </c>
      <c r="C59" s="4">
        <v>190.3</v>
      </c>
      <c r="E59" s="5">
        <f t="shared" si="19"/>
        <v>3.2555615843733045E-2</v>
      </c>
    </row>
    <row r="60" spans="1:7" x14ac:dyDescent="0.25">
      <c r="A60">
        <v>2003</v>
      </c>
      <c r="C60" s="4">
        <v>184.3</v>
      </c>
      <c r="E60" s="5">
        <f t="shared" si="19"/>
        <v>1.8794914317302409E-2</v>
      </c>
    </row>
    <row r="61" spans="1:7" x14ac:dyDescent="0.25">
      <c r="A61">
        <v>2002</v>
      </c>
      <c r="C61" s="4">
        <v>180.9</v>
      </c>
      <c r="E61" s="5">
        <f t="shared" si="19"/>
        <v>2.3769100169779386E-2</v>
      </c>
    </row>
    <row r="62" spans="1:7" x14ac:dyDescent="0.25">
      <c r="A62">
        <v>2001</v>
      </c>
      <c r="C62" s="4">
        <v>176.7</v>
      </c>
      <c r="E62" s="5">
        <f t="shared" si="19"/>
        <v>1.5517241379310279E-2</v>
      </c>
    </row>
    <row r="63" spans="1:7" x14ac:dyDescent="0.25">
      <c r="A63">
        <v>2000</v>
      </c>
      <c r="C63" s="4">
        <v>174</v>
      </c>
      <c r="E63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East Carolina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RNiswander</dc:creator>
  <cp:lastModifiedBy>RNiswander</cp:lastModifiedBy>
  <dcterms:created xsi:type="dcterms:W3CDTF">2014-05-27T12:03:37Z</dcterms:created>
  <dcterms:modified xsi:type="dcterms:W3CDTF">2015-01-07T16:37:34Z</dcterms:modified>
</cp:coreProperties>
</file>